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birik\Downloads\blog\"/>
    </mc:Choice>
  </mc:AlternateContent>
  <bookViews>
    <workbookView xWindow="0" yWindow="0" windowWidth="19200" windowHeight="7920" xr2:uid="{00000000-000D-0000-FFFF-FFFF00000000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AQ22" i="1"/>
  <c r="C23" i="2" s="1"/>
  <c r="C22" i="2" s="1"/>
  <c r="D22" i="2" s="1"/>
  <c r="BB31" i="1"/>
  <c r="AC22" i="1"/>
  <c r="C20" i="2" l="1"/>
  <c r="D20" i="2" s="1"/>
  <c r="C19" i="2"/>
  <c r="D19" i="2" s="1"/>
  <c r="C17" i="2"/>
  <c r="D17" i="2" s="1"/>
  <c r="C18" i="2"/>
  <c r="D18" i="2" s="1"/>
  <c r="C16" i="2"/>
  <c r="D16" i="2" s="1"/>
  <c r="C21" i="2"/>
  <c r="D21" i="2" s="1"/>
  <c r="C8" i="2"/>
  <c r="C7" i="2" s="1"/>
  <c r="D23" i="2" l="1"/>
  <c r="BE22" i="1" s="1"/>
  <c r="C4" i="2"/>
  <c r="D4" i="2" s="1"/>
  <c r="D7" i="2" l="1"/>
  <c r="C3" i="2"/>
  <c r="D3" i="2" s="1"/>
  <c r="C6" i="2"/>
  <c r="D6" i="2" s="1"/>
  <c r="C1" i="2"/>
  <c r="D1" i="2" s="1"/>
  <c r="C5" i="2"/>
  <c r="D5" i="2" s="1"/>
  <c r="C2" i="2"/>
  <c r="D2" i="2" s="1"/>
  <c r="D8" i="2" l="1"/>
  <c r="BE7" i="1" s="1"/>
  <c r="B36" i="1" s="1"/>
  <c r="A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向井洋平</author>
  </authors>
  <commentList>
    <comment ref="BE7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源泉徴収票に記載の額と一致するか確認
（多少の誤差が発生する場合あり）</t>
        </r>
      </text>
    </comment>
    <comment ref="E15" authorId="0" shapeId="0" xr:uid="{65CD2673-579F-4337-BAD5-AEFB2F87BC6C}">
      <text>
        <r>
          <rPr>
            <sz val="11"/>
            <color indexed="81"/>
            <rFont val="MS P ゴシック"/>
            <family val="3"/>
            <charset val="128"/>
          </rPr>
          <t>ココに小さく記入されているのがiDeCo（またはマッチング拠出）の掛金支払い実績</t>
        </r>
      </text>
    </comment>
  </commentList>
</comments>
</file>

<file path=xl/sharedStrings.xml><?xml version="1.0" encoding="utf-8"?>
<sst xmlns="http://schemas.openxmlformats.org/spreadsheetml/2006/main" count="157" uniqueCount="56">
  <si>
    <t>種        別</t>
  </si>
  <si>
    <t>所得控除の額の合計額</t>
    <phoneticPr fontId="3"/>
  </si>
  <si>
    <t>源 泉 徴 収 税 額</t>
    <phoneticPr fontId="3"/>
  </si>
  <si>
    <t>給 料 ・ 賞 与</t>
  </si>
  <si>
    <t>円</t>
    <rPh sb="0" eb="1">
      <t>エン</t>
    </rPh>
    <phoneticPr fontId="3"/>
  </si>
  <si>
    <t>円</t>
  </si>
  <si>
    <t>内</t>
  </si>
  <si>
    <t>控除対象扶養親族の数</t>
    <rPh sb="0" eb="2">
      <t>コウジョ</t>
    </rPh>
    <rPh sb="2" eb="4">
      <t>タイショウ</t>
    </rPh>
    <phoneticPr fontId="3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</si>
  <si>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3"/>
  </si>
  <si>
    <t>障害者の数</t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</si>
  <si>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</si>
  <si>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老　   人</t>
  </si>
  <si>
    <t>その他</t>
  </si>
  <si>
    <t>従有</t>
  </si>
  <si>
    <t>従人</t>
  </si>
  <si>
    <t>人</t>
    <rPh sb="0" eb="1">
      <t>ニン</t>
    </rPh>
    <phoneticPr fontId="3"/>
  </si>
  <si>
    <t>社会保険料等の金額</t>
    <phoneticPr fontId="7"/>
  </si>
  <si>
    <t>生命保険料の控除額</t>
    <phoneticPr fontId="3"/>
  </si>
  <si>
    <t>地震保険料の控除額</t>
    <rPh sb="0" eb="2">
      <t>ジシン</t>
    </rPh>
    <phoneticPr fontId="3"/>
  </si>
  <si>
    <t>住宅借入金等特別控除の額</t>
    <rPh sb="2" eb="4">
      <t>カリイレ</t>
    </rPh>
    <rPh sb="4" eb="5">
      <t>キン</t>
    </rPh>
    <phoneticPr fontId="3"/>
  </si>
  <si>
    <t>円</t>
    <phoneticPr fontId="3"/>
  </si>
  <si>
    <t>内</t>
    <rPh sb="0" eb="1">
      <t>ウチ</t>
    </rPh>
    <phoneticPr fontId="3"/>
  </si>
  <si>
    <t>円</t>
    <phoneticPr fontId="3"/>
  </si>
  <si>
    <t>円</t>
    <phoneticPr fontId="3"/>
  </si>
  <si>
    <t>控除対象配偶者の有無等   .</t>
    <rPh sb="8" eb="10">
      <t>ウム</t>
    </rPh>
    <rPh sb="10" eb="11">
      <t>トウ</t>
    </rPh>
    <phoneticPr fontId="3"/>
  </si>
  <si>
    <t>配偶者特別
控除の額</t>
    <phoneticPr fontId="3"/>
  </si>
  <si>
    <t>（配 偶 者 を 除 く。）</t>
    <phoneticPr fontId="3"/>
  </si>
  <si>
    <t>(本人を除く。)</t>
    <phoneticPr fontId="3"/>
  </si>
  <si>
    <t>老
人</t>
    <phoneticPr fontId="3"/>
  </si>
  <si>
    <t>特   定</t>
    <phoneticPr fontId="3"/>
  </si>
  <si>
    <t>特   別</t>
    <phoneticPr fontId="3"/>
  </si>
  <si>
    <t>有</t>
    <phoneticPr fontId="3"/>
  </si>
  <si>
    <t>人</t>
    <phoneticPr fontId="3"/>
  </si>
  <si>
    <t>内</t>
    <phoneticPr fontId="3"/>
  </si>
  <si>
    <t>内</t>
    <phoneticPr fontId="3"/>
  </si>
  <si>
    <t>人</t>
    <phoneticPr fontId="3"/>
  </si>
  <si>
    <t>内</t>
    <phoneticPr fontId="3"/>
  </si>
  <si>
    <t>支   払   金   額</t>
    <phoneticPr fontId="3"/>
  </si>
  <si>
    <t>給与所得控除後の金額</t>
    <phoneticPr fontId="3"/>
  </si>
  <si>
    <t/>
  </si>
  <si>
    <t>***</t>
    <phoneticPr fontId="2"/>
  </si>
  <si>
    <t>***</t>
    <phoneticPr fontId="2"/>
  </si>
  <si>
    <t>*</t>
    <phoneticPr fontId="2"/>
  </si>
  <si>
    <t>*</t>
    <phoneticPr fontId="2"/>
  </si>
  <si>
    <t>*</t>
    <phoneticPr fontId="2"/>
  </si>
  <si>
    <t>*</t>
    <phoneticPr fontId="2"/>
  </si>
  <si>
    <t>水色：入力セル</t>
    <rPh sb="0" eb="2">
      <t>ミズイロ</t>
    </rPh>
    <rPh sb="3" eb="5">
      <t>ニュウリョク</t>
    </rPh>
    <phoneticPr fontId="2"/>
  </si>
  <si>
    <t>黄色：出力セル</t>
    <rPh sb="0" eb="2">
      <t>キイロ</t>
    </rPh>
    <rPh sb="3" eb="5">
      <t>シュツリョク</t>
    </rPh>
    <phoneticPr fontId="2"/>
  </si>
  <si>
    <t>所得税</t>
    <rPh sb="0" eb="3">
      <t>ショトクゼイ</t>
    </rPh>
    <phoneticPr fontId="3"/>
  </si>
  <si>
    <t>住民税</t>
    <rPh sb="0" eb="3">
      <t>ジュウミンゼイ</t>
    </rPh>
    <phoneticPr fontId="3"/>
  </si>
  <si>
    <t>合計</t>
    <rPh sb="0" eb="2">
      <t>ゴウケイ</t>
    </rPh>
    <phoneticPr fontId="3"/>
  </si>
  <si>
    <t>１．iDeCo（またはマッチング拠出）掛金支払い実績ありの源泉徴収票</t>
    <rPh sb="16" eb="18">
      <t>キョシュツ</t>
    </rPh>
    <rPh sb="19" eb="21">
      <t>カケキン</t>
    </rPh>
    <rPh sb="21" eb="23">
      <t>シハラ</t>
    </rPh>
    <rPh sb="24" eb="26">
      <t>ジッセキ</t>
    </rPh>
    <rPh sb="29" eb="31">
      <t>ゲンセン</t>
    </rPh>
    <rPh sb="31" eb="34">
      <t>チョウシュウヒョウ</t>
    </rPh>
    <phoneticPr fontId="2"/>
  </si>
  <si>
    <t>注：住宅ローン控除により源泉徴収税額が0となっている場合は正しく計算されません。</t>
    <rPh sb="0" eb="1">
      <t>チュウ</t>
    </rPh>
    <rPh sb="2" eb="4">
      <t>ジュウタク</t>
    </rPh>
    <rPh sb="7" eb="9">
      <t>コウジョ</t>
    </rPh>
    <rPh sb="12" eb="18">
      <t>ゲンセンチョウシュウゼイガク</t>
    </rPh>
    <rPh sb="26" eb="28">
      <t>バアイ</t>
    </rPh>
    <rPh sb="29" eb="30">
      <t>タダ</t>
    </rPh>
    <rPh sb="32" eb="34">
      <t>ケイサン</t>
    </rPh>
    <phoneticPr fontId="2"/>
  </si>
  <si>
    <t>２．もしiDeCo（マッチング拠出）をやっていなかったら…</t>
    <rPh sb="15" eb="17">
      <t>キョシュツ</t>
    </rPh>
    <phoneticPr fontId="2"/>
  </si>
  <si>
    <t>３．iDeCo（マッチング拠出）で実際に節税できた金額（概算）</t>
    <rPh sb="13" eb="15">
      <t>キョシュツ</t>
    </rPh>
    <rPh sb="17" eb="19">
      <t>ジッサイ</t>
    </rPh>
    <rPh sb="20" eb="22">
      <t>セツゼイ</t>
    </rPh>
    <rPh sb="25" eb="27">
      <t>キンガク</t>
    </rPh>
    <rPh sb="28" eb="30">
      <t>ガイサン</t>
    </rPh>
    <phoneticPr fontId="2"/>
  </si>
  <si>
    <t>注：住民税については、翌年6月からの12ヶ月間の天引き額の合計が、上記の額だけ減少します。</t>
    <rPh sb="0" eb="1">
      <t>チュウ</t>
    </rPh>
    <rPh sb="2" eb="5">
      <t>ジュウミンゼイ</t>
    </rPh>
    <rPh sb="11" eb="13">
      <t>ヨクネン</t>
    </rPh>
    <rPh sb="14" eb="15">
      <t>ガツ</t>
    </rPh>
    <rPh sb="21" eb="22">
      <t>ゲツ</t>
    </rPh>
    <rPh sb="22" eb="23">
      <t>カン</t>
    </rPh>
    <rPh sb="24" eb="26">
      <t>テンビ</t>
    </rPh>
    <rPh sb="27" eb="28">
      <t>ガク</t>
    </rPh>
    <rPh sb="29" eb="31">
      <t>ゴウケイ</t>
    </rPh>
    <rPh sb="33" eb="35">
      <t>ジョウキ</t>
    </rPh>
    <rPh sb="36" eb="37">
      <t>ガク</t>
    </rPh>
    <rPh sb="39" eb="41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</si>
</sst>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20"/>
      <name val="MS UI Gothic"/>
      <family val="3"/>
      <charset val="128"/>
    </font>
    <font>
      <sz val="6"/>
      <name val="ＭＳ Ｐゴシック"/>
      <family val="3"/>
      <charset val="128"/>
    </font>
    <font>
      <sz val="14"/>
      <name val="MS UI Gothic"/>
      <family val="3"/>
      <charset val="128"/>
    </font>
    <font>
      <sz val="14"/>
      <name val="ＭＳ Ｐ明朝"/>
      <family val="1"/>
      <charset val="128"/>
    </font>
    <font>
      <b/>
      <sz val="10"/>
      <name val="MS UI Gothic"/>
      <family val="3"/>
      <charset val="128"/>
    </font>
    <font>
      <sz val="11"/>
      <name val="MS UI Gothic"/>
      <family val="3"/>
      <charset val="128"/>
    </font>
    <font>
      <sz val="20"/>
      <color theme="8"/>
      <name val="MS UI Gothic"/>
      <family val="3"/>
      <charset val="128"/>
    </font>
    <font>
      <b/>
      <sz val="16"/>
      <color theme="8"/>
      <name val="MS UI Gothic"/>
      <family val="3"/>
      <charset val="128"/>
    </font>
    <font>
      <b/>
      <sz val="14"/>
      <name val="MS UI Gothic"/>
      <family val="3"/>
      <charset val="128"/>
    </font>
    <font>
      <b/>
      <sz val="12"/>
      <color theme="8"/>
      <name val="MS UI Gothic"/>
      <family val="3"/>
      <charset val="128"/>
    </font>
    <font>
      <sz val="11"/>
      <color indexed="81"/>
      <name val="MS P ゴシック"/>
      <family val="3"/>
      <charset val="128"/>
    </font>
    <font>
      <sz val="20"/>
      <color rgb="FFFF0000"/>
      <name val="MS UI Gothic"/>
      <family val="3"/>
      <charset val="128"/>
    </font>
    <font>
      <u/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6600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rgb="FFFF6600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 applyAlignment="1"/>
    <xf numFmtId="0" fontId="8" fillId="0" borderId="0" xfId="0" applyFont="1" applyAlignment="1"/>
    <xf numFmtId="0" fontId="10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top" textRotation="255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9" fillId="0" borderId="6" xfId="0" applyFont="1" applyBorder="1" applyAlignment="1"/>
    <xf numFmtId="0" fontId="8" fillId="0" borderId="3" xfId="0" applyFont="1" applyBorder="1" applyAlignment="1" applyProtection="1">
      <alignment horizontal="center" vertical="center" wrapText="1" shrinkToFit="1"/>
      <protection hidden="1"/>
    </xf>
    <xf numFmtId="0" fontId="8" fillId="0" borderId="12" xfId="0" applyFont="1" applyBorder="1" applyAlignment="1" applyProtection="1">
      <alignment horizontal="distributed" vertical="center" wrapText="1"/>
      <protection hidden="1"/>
    </xf>
    <xf numFmtId="0" fontId="8" fillId="0" borderId="2" xfId="0" applyFont="1" applyBorder="1" applyAlignment="1" applyProtection="1">
      <alignment horizontal="distributed" vertical="center" wrapText="1"/>
      <protection hidden="1"/>
    </xf>
    <xf numFmtId="38" fontId="0" fillId="0" borderId="0" xfId="1" applyFont="1">
      <alignment vertical="center"/>
    </xf>
    <xf numFmtId="0" fontId="14" fillId="0" borderId="0" xfId="0" applyFont="1" applyAlignment="1"/>
    <xf numFmtId="9" fontId="0" fillId="0" borderId="0" xfId="2" applyFont="1">
      <alignment vertical="center"/>
    </xf>
    <xf numFmtId="38" fontId="0" fillId="0" borderId="0" xfId="0" applyNumberFormat="1">
      <alignment vertical="center"/>
    </xf>
    <xf numFmtId="38" fontId="12" fillId="0" borderId="0" xfId="1" applyFont="1" applyBorder="1" applyAlignment="1" applyProtection="1">
      <alignment horizontal="right" vertical="top" indent="1" shrinkToFit="1"/>
      <protection hidden="1"/>
    </xf>
    <xf numFmtId="38" fontId="12" fillId="0" borderId="0" xfId="1" applyFont="1" applyFill="1" applyBorder="1" applyAlignment="1" applyProtection="1">
      <alignment horizontal="right" vertical="top" indent="1" shrinkToFit="1"/>
      <protection hidden="1"/>
    </xf>
    <xf numFmtId="0" fontId="18" fillId="0" borderId="0" xfId="1" applyNumberFormat="1" applyFont="1" applyBorder="1" applyAlignment="1" applyProtection="1">
      <alignment horizontal="left" vertical="center" indent="1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distributed" vertical="center" wrapText="1"/>
      <protection hidden="1"/>
    </xf>
    <xf numFmtId="0" fontId="8" fillId="0" borderId="2" xfId="0" applyFont="1" applyBorder="1" applyAlignment="1" applyProtection="1">
      <alignment horizontal="distributed" vertical="center" wrapText="1"/>
      <protection hidden="1"/>
    </xf>
    <xf numFmtId="38" fontId="12" fillId="0" borderId="0" xfId="1" applyFont="1" applyFill="1" applyBorder="1" applyAlignment="1" applyProtection="1">
      <alignment horizontal="right" vertical="top" indent="1" shrinkToFit="1"/>
      <protection hidden="1"/>
    </xf>
    <xf numFmtId="0" fontId="8" fillId="0" borderId="11" xfId="0" applyFont="1" applyBorder="1" applyAlignment="1" applyProtection="1">
      <alignment horizontal="distributed" vertical="center" justifyLastLine="1"/>
      <protection hidden="1"/>
    </xf>
    <xf numFmtId="0" fontId="4" fillId="0" borderId="1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3" xfId="0" applyFont="1" applyBorder="1" applyAlignment="1" applyProtection="1">
      <alignment horizontal="right" vertical="top"/>
      <protection hidden="1"/>
    </xf>
    <xf numFmtId="38" fontId="12" fillId="2" borderId="12" xfId="1" applyFont="1" applyFill="1" applyBorder="1" applyAlignment="1" applyProtection="1">
      <alignment horizontal="right" vertical="top" indent="1" shrinkToFit="1"/>
      <protection hidden="1"/>
    </xf>
    <xf numFmtId="38" fontId="12" fillId="2" borderId="2" xfId="1" applyFont="1" applyFill="1" applyBorder="1" applyAlignment="1" applyProtection="1">
      <alignment horizontal="right" vertical="top" indent="1" shrinkToFit="1"/>
      <protection hidden="1"/>
    </xf>
    <xf numFmtId="38" fontId="12" fillId="2" borderId="13" xfId="1" applyFont="1" applyFill="1" applyBorder="1" applyAlignment="1" applyProtection="1">
      <alignment horizontal="right" vertical="top" indent="1" shrinkToFit="1"/>
      <protection hidden="1"/>
    </xf>
    <xf numFmtId="0" fontId="1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8" fontId="12" fillId="0" borderId="12" xfId="1" applyFont="1" applyBorder="1" applyAlignment="1" applyProtection="1">
      <alignment horizontal="right" vertical="top" indent="1" shrinkToFit="1"/>
      <protection hidden="1"/>
    </xf>
    <xf numFmtId="38" fontId="12" fillId="0" borderId="2" xfId="1" applyFont="1" applyBorder="1" applyAlignment="1" applyProtection="1">
      <alignment horizontal="right" vertical="top" indent="1" shrinkToFit="1"/>
      <protection hidden="1"/>
    </xf>
    <xf numFmtId="38" fontId="12" fillId="0" borderId="13" xfId="1" applyFont="1" applyBorder="1" applyAlignment="1" applyProtection="1">
      <alignment horizontal="right" vertical="top" indent="1" shrinkToFi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left" vertical="top" textRotation="255"/>
      <protection hidden="1"/>
    </xf>
    <xf numFmtId="0" fontId="11" fillId="0" borderId="4" xfId="0" applyFont="1" applyFill="1" applyBorder="1" applyAlignment="1" applyProtection="1">
      <alignment horizontal="left" vertical="top" textRotation="255"/>
      <protection hidden="1"/>
    </xf>
    <xf numFmtId="0" fontId="11" fillId="0" borderId="6" xfId="0" applyFont="1" applyFill="1" applyBorder="1" applyAlignment="1" applyProtection="1">
      <alignment horizontal="left" vertical="top" textRotation="255"/>
      <protection hidden="1"/>
    </xf>
    <xf numFmtId="0" fontId="11" fillId="0" borderId="5" xfId="0" applyFont="1" applyFill="1" applyBorder="1" applyAlignment="1" applyProtection="1">
      <alignment horizontal="right" vertical="top"/>
      <protection hidden="1"/>
    </xf>
    <xf numFmtId="0" fontId="11" fillId="0" borderId="4" xfId="0" applyFont="1" applyFill="1" applyBorder="1" applyAlignment="1" applyProtection="1">
      <alignment horizontal="right" vertical="top"/>
      <protection hidden="1"/>
    </xf>
    <xf numFmtId="0" fontId="11" fillId="0" borderId="6" xfId="0" applyFont="1" applyFill="1" applyBorder="1" applyAlignment="1" applyProtection="1">
      <alignment horizontal="right" vertical="top"/>
      <protection hidden="1"/>
    </xf>
    <xf numFmtId="0" fontId="11" fillId="0" borderId="5" xfId="0" applyFont="1" applyFill="1" applyBorder="1" applyAlignment="1" applyProtection="1">
      <alignment horizontal="distributed" vertical="top"/>
      <protection hidden="1"/>
    </xf>
    <xf numFmtId="0" fontId="11" fillId="0" borderId="4" xfId="0" applyFont="1" applyFill="1" applyBorder="1" applyAlignment="1" applyProtection="1">
      <alignment horizontal="distributed" vertical="top"/>
      <protection hidden="1"/>
    </xf>
    <xf numFmtId="0" fontId="11" fillId="0" borderId="6" xfId="0" applyFont="1" applyFill="1" applyBorder="1" applyAlignment="1" applyProtection="1">
      <alignment horizontal="distributed" vertical="top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12" fillId="0" borderId="4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top" shrinkToFit="1"/>
      <protection hidden="1"/>
    </xf>
    <xf numFmtId="0" fontId="12" fillId="0" borderId="0" xfId="0" applyFont="1" applyFill="1" applyBorder="1" applyAlignment="1" applyProtection="1">
      <alignment horizontal="center" vertical="top" shrinkToFit="1"/>
      <protection hidden="1"/>
    </xf>
    <xf numFmtId="0" fontId="12" fillId="0" borderId="3" xfId="0" applyFont="1" applyFill="1" applyBorder="1" applyAlignment="1" applyProtection="1">
      <alignment horizontal="center" vertical="top" shrinkToFit="1"/>
      <protection hidden="1"/>
    </xf>
    <xf numFmtId="0" fontId="12" fillId="0" borderId="12" xfId="0" applyFont="1" applyFill="1" applyBorder="1" applyAlignment="1" applyProtection="1">
      <alignment horizontal="center" vertical="top" shrinkToFit="1"/>
      <protection hidden="1"/>
    </xf>
    <xf numFmtId="0" fontId="12" fillId="0" borderId="2" xfId="0" applyFont="1" applyFill="1" applyBorder="1" applyAlignment="1" applyProtection="1">
      <alignment horizontal="center" vertical="top" shrinkToFit="1"/>
      <protection hidden="1"/>
    </xf>
    <xf numFmtId="0" fontId="12" fillId="0" borderId="13" xfId="0" applyFont="1" applyFill="1" applyBorder="1" applyAlignment="1" applyProtection="1">
      <alignment horizontal="center" vertical="top" shrinkToFit="1"/>
      <protection hidden="1"/>
    </xf>
    <xf numFmtId="38" fontId="12" fillId="0" borderId="10" xfId="1" applyFont="1" applyFill="1" applyBorder="1" applyAlignment="1" applyProtection="1">
      <alignment horizontal="right" vertical="top" indent="1" shrinkToFit="1"/>
      <protection hidden="1"/>
    </xf>
    <xf numFmtId="38" fontId="12" fillId="0" borderId="0" xfId="1" applyFont="1" applyFill="1" applyBorder="1" applyAlignment="1" applyProtection="1">
      <alignment horizontal="right" vertical="top" indent="1" shrinkToFit="1"/>
      <protection hidden="1"/>
    </xf>
    <xf numFmtId="38" fontId="12" fillId="0" borderId="3" xfId="1" applyFont="1" applyFill="1" applyBorder="1" applyAlignment="1" applyProtection="1">
      <alignment horizontal="right" vertical="top" indent="1" shrinkToFit="1"/>
      <protection hidden="1"/>
    </xf>
    <xf numFmtId="38" fontId="12" fillId="0" borderId="12" xfId="1" applyFont="1" applyFill="1" applyBorder="1" applyAlignment="1" applyProtection="1">
      <alignment horizontal="right" vertical="top" indent="1" shrinkToFit="1"/>
      <protection hidden="1"/>
    </xf>
    <xf numFmtId="38" fontId="12" fillId="0" borderId="2" xfId="1" applyFont="1" applyFill="1" applyBorder="1" applyAlignment="1" applyProtection="1">
      <alignment horizontal="right" vertical="top" indent="1" shrinkToFit="1"/>
      <protection hidden="1"/>
    </xf>
    <xf numFmtId="38" fontId="12" fillId="0" borderId="13" xfId="1" applyFont="1" applyFill="1" applyBorder="1" applyAlignment="1" applyProtection="1">
      <alignment horizontal="right" vertical="top" indent="1" shrinkToFit="1"/>
      <protection hidden="1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2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 applyProtection="1">
      <alignment horizontal="center" vertical="top" shrinkToFit="1"/>
      <protection hidden="1"/>
    </xf>
    <xf numFmtId="0" fontId="12" fillId="0" borderId="19" xfId="0" applyFont="1" applyFill="1" applyBorder="1" applyAlignment="1" applyProtection="1">
      <alignment horizontal="center" vertical="top" shrinkToFit="1"/>
      <protection hidden="1"/>
    </xf>
    <xf numFmtId="38" fontId="12" fillId="3" borderId="2" xfId="1" applyFont="1" applyFill="1" applyBorder="1" applyAlignment="1" applyProtection="1">
      <alignment horizontal="right" vertical="top" indent="1" shrinkToFit="1"/>
      <protection hidden="1"/>
    </xf>
    <xf numFmtId="38" fontId="12" fillId="3" borderId="13" xfId="1" applyFont="1" applyFill="1" applyBorder="1" applyAlignment="1" applyProtection="1">
      <alignment horizontal="right" vertical="top" indent="1" shrinkToFit="1"/>
      <protection hidden="1"/>
    </xf>
    <xf numFmtId="0" fontId="4" fillId="0" borderId="5" xfId="0" applyFont="1" applyBorder="1" applyAlignment="1" applyProtection="1">
      <alignment horizontal="left" vertical="top" shrinkToFit="1"/>
      <protection hidden="1"/>
    </xf>
    <xf numFmtId="0" fontId="4" fillId="0" borderId="4" xfId="0" applyFont="1" applyBorder="1" applyAlignment="1" applyProtection="1">
      <alignment horizontal="left" vertical="top" shrinkToFit="1"/>
      <protection hidden="1"/>
    </xf>
    <xf numFmtId="38" fontId="13" fillId="3" borderId="4" xfId="1" applyFont="1" applyFill="1" applyBorder="1" applyAlignment="1" applyProtection="1">
      <alignment horizontal="right" vertical="center" shrinkToFit="1"/>
      <protection hidden="1"/>
    </xf>
    <xf numFmtId="0" fontId="4" fillId="0" borderId="4" xfId="0" applyFont="1" applyBorder="1" applyAlignment="1" applyProtection="1">
      <alignment horizontal="right" vertical="top" textRotation="255"/>
      <protection hidden="1"/>
    </xf>
    <xf numFmtId="0" fontId="4" fillId="0" borderId="5" xfId="0" applyFont="1" applyBorder="1" applyAlignment="1" applyProtection="1">
      <alignment horizontal="right" vertical="top"/>
      <protection hidden="1"/>
    </xf>
    <xf numFmtId="0" fontId="4" fillId="0" borderId="4" xfId="0" applyFont="1" applyBorder="1" applyAlignment="1" applyProtection="1">
      <alignment horizontal="right" vertical="top"/>
      <protection hidden="1"/>
    </xf>
    <xf numFmtId="0" fontId="4" fillId="0" borderId="6" xfId="0" applyFont="1" applyBorder="1" applyAlignment="1" applyProtection="1">
      <alignment horizontal="right" vertical="top"/>
      <protection hidden="1"/>
    </xf>
    <xf numFmtId="0" fontId="4" fillId="0" borderId="6" xfId="0" applyFont="1" applyBorder="1" applyAlignment="1" applyProtection="1">
      <alignment horizontal="right" vertical="top" textRotation="255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 shrinkToFit="1"/>
      <protection hidden="1"/>
    </xf>
    <xf numFmtId="0" fontId="8" fillId="0" borderId="21" xfId="0" applyFont="1" applyBorder="1" applyAlignment="1" applyProtection="1">
      <alignment horizontal="center" vertical="center" wrapText="1" shrinkToFit="1"/>
      <protection hidden="1"/>
    </xf>
    <xf numFmtId="0" fontId="8" fillId="0" borderId="22" xfId="0" applyFont="1" applyBorder="1" applyAlignment="1" applyProtection="1">
      <alignment horizontal="center" vertical="center" wrapText="1" shrinkToFit="1"/>
      <protection hidden="1"/>
    </xf>
    <xf numFmtId="0" fontId="11" fillId="0" borderId="4" xfId="0" applyFont="1" applyBorder="1" applyAlignment="1" applyProtection="1">
      <alignment horizontal="right" vertical="top"/>
      <protection hidden="1"/>
    </xf>
    <xf numFmtId="0" fontId="11" fillId="0" borderId="6" xfId="0" applyFont="1" applyBorder="1" applyAlignment="1" applyProtection="1">
      <alignment horizontal="right" vertical="top"/>
      <protection hidden="1"/>
    </xf>
    <xf numFmtId="0" fontId="11" fillId="0" borderId="17" xfId="0" applyFont="1" applyFill="1" applyBorder="1" applyAlignment="1" applyProtection="1">
      <alignment horizontal="right" vertical="top"/>
      <protection hidden="1"/>
    </xf>
    <xf numFmtId="0" fontId="11" fillId="0" borderId="4" xfId="0" applyFont="1" applyBorder="1" applyAlignment="1" applyProtection="1">
      <alignment horizontal="right" vertical="top" textRotation="255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distributed" vertical="center" wrapText="1" indent="1"/>
      <protection hidden="1"/>
    </xf>
    <xf numFmtId="0" fontId="8" fillId="0" borderId="4" xfId="0" applyFont="1" applyBorder="1" applyAlignment="1" applyProtection="1">
      <alignment horizontal="distributed" vertical="center" wrapText="1" indent="1"/>
      <protection hidden="1"/>
    </xf>
    <xf numFmtId="0" fontId="8" fillId="0" borderId="10" xfId="0" applyFont="1" applyBorder="1" applyAlignment="1" applyProtection="1">
      <alignment horizontal="distributed" vertical="center" wrapText="1" indent="1"/>
      <protection hidden="1"/>
    </xf>
    <xf numFmtId="0" fontId="8" fillId="0" borderId="0" xfId="0" applyFont="1" applyBorder="1" applyAlignment="1" applyProtection="1">
      <alignment horizontal="distributed" vertical="center" wrapText="1" indent="1"/>
      <protection hidden="1"/>
    </xf>
    <xf numFmtId="0" fontId="8" fillId="0" borderId="5" xfId="0" applyFont="1" applyBorder="1" applyAlignment="1" applyProtection="1">
      <alignment horizontal="distributed" vertical="center" wrapText="1"/>
      <protection hidden="1"/>
    </xf>
    <xf numFmtId="0" fontId="8" fillId="0" borderId="4" xfId="0" applyFont="1" applyBorder="1" applyAlignment="1" applyProtection="1">
      <alignment horizontal="distributed" vertical="center" wrapText="1"/>
      <protection hidden="1"/>
    </xf>
    <xf numFmtId="0" fontId="8" fillId="0" borderId="6" xfId="0" applyFont="1" applyBorder="1" applyAlignment="1" applyProtection="1">
      <alignment horizontal="distributed" vertical="center" wrapText="1"/>
      <protection hidden="1"/>
    </xf>
    <xf numFmtId="0" fontId="8" fillId="0" borderId="10" xfId="0" applyFont="1" applyBorder="1" applyAlignment="1" applyProtection="1">
      <alignment horizontal="distributed" vertical="center" wrapText="1"/>
      <protection hidden="1"/>
    </xf>
    <xf numFmtId="0" fontId="8" fillId="0" borderId="0" xfId="0" applyFont="1" applyBorder="1" applyAlignment="1" applyProtection="1">
      <alignment horizontal="distributed" vertical="center" wrapText="1"/>
      <protection hidden="1"/>
    </xf>
    <xf numFmtId="0" fontId="8" fillId="0" borderId="3" xfId="0" applyFont="1" applyBorder="1" applyAlignment="1" applyProtection="1">
      <alignment horizontal="distributed" vertical="center" wrapText="1"/>
      <protection hidden="1"/>
    </xf>
    <xf numFmtId="0" fontId="8" fillId="0" borderId="12" xfId="0" applyFont="1" applyBorder="1" applyAlignment="1" applyProtection="1">
      <alignment horizontal="distributed" vertical="center" wrapText="1"/>
      <protection hidden="1"/>
    </xf>
    <xf numFmtId="0" fontId="8" fillId="0" borderId="2" xfId="0" applyFont="1" applyBorder="1" applyAlignment="1" applyProtection="1">
      <alignment horizontal="distributed" vertical="center" wrapText="1"/>
      <protection hidden="1"/>
    </xf>
    <xf numFmtId="0" fontId="8" fillId="0" borderId="13" xfId="0" applyFont="1" applyBorder="1" applyAlignment="1" applyProtection="1">
      <alignment horizontal="distributed" vertical="center" wrapText="1"/>
      <protection hidden="1"/>
    </xf>
    <xf numFmtId="0" fontId="8" fillId="0" borderId="5" xfId="0" applyFont="1" applyBorder="1" applyAlignment="1" applyProtection="1">
      <alignment horizontal="distributed" vertical="center" justifyLastLine="1"/>
      <protection hidden="1"/>
    </xf>
    <xf numFmtId="0" fontId="8" fillId="0" borderId="4" xfId="0" applyFont="1" applyBorder="1" applyAlignment="1" applyProtection="1">
      <alignment horizontal="distributed" vertical="center" justifyLastLine="1"/>
      <protection hidden="1"/>
    </xf>
    <xf numFmtId="0" fontId="8" fillId="0" borderId="6" xfId="0" applyFont="1" applyBorder="1" applyAlignment="1" applyProtection="1">
      <alignment horizontal="distributed" vertical="center" justifyLastLine="1"/>
      <protection hidden="1"/>
    </xf>
    <xf numFmtId="0" fontId="11" fillId="0" borderId="0" xfId="0" applyFont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distributed" vertical="center"/>
      <protection hidden="1"/>
    </xf>
    <xf numFmtId="0" fontId="8" fillId="0" borderId="4" xfId="0" applyFont="1" applyBorder="1" applyAlignment="1" applyProtection="1">
      <alignment horizontal="distributed" vertical="center"/>
      <protection hidden="1"/>
    </xf>
    <xf numFmtId="0" fontId="8" fillId="0" borderId="6" xfId="0" applyFont="1" applyBorder="1" applyAlignment="1" applyProtection="1">
      <alignment horizontal="distributed" vertical="center"/>
      <protection hidden="1"/>
    </xf>
    <xf numFmtId="0" fontId="11" fillId="0" borderId="5" xfId="0" applyFont="1" applyBorder="1" applyAlignment="1" applyProtection="1">
      <alignment horizontal="right" vertical="top"/>
      <protection hidden="1"/>
    </xf>
    <xf numFmtId="0" fontId="11" fillId="0" borderId="17" xfId="0" applyFont="1" applyBorder="1" applyAlignment="1" applyProtection="1">
      <alignment horizontal="right" vertical="top"/>
      <protection hidden="1"/>
    </xf>
    <xf numFmtId="0" fontId="8" fillId="0" borderId="14" xfId="0" applyFont="1" applyBorder="1" applyAlignment="1" applyProtection="1">
      <alignment horizontal="distributed" vertical="center" justifyLastLine="1"/>
      <protection hidden="1"/>
    </xf>
    <xf numFmtId="0" fontId="8" fillId="0" borderId="15" xfId="0" applyFont="1" applyBorder="1" applyAlignment="1" applyProtection="1">
      <alignment horizontal="distributed" vertical="center" justifyLastLine="1"/>
      <protection hidden="1"/>
    </xf>
    <xf numFmtId="0" fontId="8" fillId="0" borderId="16" xfId="0" applyFont="1" applyBorder="1" applyAlignment="1" applyProtection="1">
      <alignment horizontal="distributed" vertical="center" justifyLastLine="1"/>
      <protection hidden="1"/>
    </xf>
    <xf numFmtId="0" fontId="8" fillId="0" borderId="11" xfId="0" applyFont="1" applyBorder="1" applyAlignment="1" applyProtection="1">
      <alignment horizontal="center" vertical="center" justifyLastLine="1"/>
      <protection hidden="1"/>
    </xf>
    <xf numFmtId="38" fontId="17" fillId="2" borderId="12" xfId="1" applyFont="1" applyFill="1" applyBorder="1" applyAlignment="1" applyProtection="1">
      <alignment horizontal="right" vertical="top" indent="1" shrinkToFit="1"/>
      <protection hidden="1"/>
    </xf>
    <xf numFmtId="38" fontId="17" fillId="2" borderId="2" xfId="1" applyFont="1" applyFill="1" applyBorder="1" applyAlignment="1" applyProtection="1">
      <alignment horizontal="right" vertical="top" indent="1" shrinkToFit="1"/>
      <protection hidden="1"/>
    </xf>
    <xf numFmtId="38" fontId="17" fillId="2" borderId="13" xfId="1" applyFont="1" applyFill="1" applyBorder="1" applyAlignment="1" applyProtection="1">
      <alignment horizontal="right" vertical="top" indent="1" shrinkToFit="1"/>
      <protection hidden="1"/>
    </xf>
    <xf numFmtId="0" fontId="5" fillId="0" borderId="5" xfId="0" applyFont="1" applyBorder="1" applyAlignment="1" applyProtection="1">
      <alignment horizontal="center" vertical="justify" wrapText="1"/>
      <protection hidden="1"/>
    </xf>
    <xf numFmtId="0" fontId="5" fillId="0" borderId="4" xfId="0" applyFont="1" applyBorder="1" applyAlignment="1" applyProtection="1">
      <alignment horizontal="center" vertical="justify" wrapText="1"/>
      <protection hidden="1"/>
    </xf>
    <xf numFmtId="0" fontId="5" fillId="0" borderId="6" xfId="0" applyFont="1" applyBorder="1" applyAlignment="1" applyProtection="1">
      <alignment horizontal="center" vertical="justify" wrapText="1"/>
      <protection hidden="1"/>
    </xf>
    <xf numFmtId="0" fontId="5" fillId="0" borderId="10" xfId="0" applyFont="1" applyBorder="1" applyAlignment="1" applyProtection="1">
      <alignment horizontal="center" vertical="justify" wrapText="1"/>
      <protection hidden="1"/>
    </xf>
    <xf numFmtId="0" fontId="5" fillId="0" borderId="0" xfId="0" applyFont="1" applyBorder="1" applyAlignment="1" applyProtection="1">
      <alignment horizontal="center" vertical="justify" wrapText="1"/>
      <protection hidden="1"/>
    </xf>
    <xf numFmtId="0" fontId="5" fillId="0" borderId="3" xfId="0" applyFont="1" applyBorder="1" applyAlignment="1" applyProtection="1">
      <alignment horizontal="center" vertical="justify" wrapText="1"/>
      <protection hidden="1"/>
    </xf>
    <xf numFmtId="0" fontId="5" fillId="0" borderId="12" xfId="0" applyFont="1" applyBorder="1" applyAlignment="1" applyProtection="1">
      <alignment horizontal="center" vertical="justify" wrapText="1"/>
      <protection hidden="1"/>
    </xf>
    <xf numFmtId="0" fontId="5" fillId="0" borderId="2" xfId="0" applyFont="1" applyBorder="1" applyAlignment="1" applyProtection="1">
      <alignment horizontal="center" vertical="justify" wrapText="1"/>
      <protection hidden="1"/>
    </xf>
    <xf numFmtId="0" fontId="5" fillId="0" borderId="13" xfId="0" applyFont="1" applyBorder="1" applyAlignment="1" applyProtection="1">
      <alignment horizontal="center" vertical="justify" wrapText="1"/>
      <protection hidden="1"/>
    </xf>
    <xf numFmtId="38" fontId="12" fillId="3" borderId="12" xfId="1" applyFont="1" applyFill="1" applyBorder="1" applyAlignment="1" applyProtection="1">
      <alignment horizontal="right" vertical="top" indent="1" shrinkToFit="1"/>
      <protection hidden="1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38" fontId="6" fillId="0" borderId="4" xfId="1" applyFont="1" applyFill="1" applyBorder="1" applyAlignment="1" applyProtection="1">
      <alignment horizontal="right" vertical="top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38" fontId="13" fillId="0" borderId="4" xfId="1" applyFont="1" applyFill="1" applyBorder="1" applyAlignment="1" applyProtection="1">
      <alignment horizontal="right" vertical="center" shrinkToFit="1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S37"/>
  <sheetViews>
    <sheetView showGridLines="0" tabSelected="1" zoomScale="85" zoomScaleNormal="85" workbookViewId="0"/>
  </sheetViews>
  <sheetFormatPr defaultColWidth="1.875" defaultRowHeight="12"/>
  <cols>
    <col min="1" max="16384" width="1.875" style="1"/>
  </cols>
  <sheetData>
    <row r="2" spans="1:71" ht="19.5" customHeight="1"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Q2" s="31" t="s">
        <v>47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4" spans="1:71" ht="17.25">
      <c r="B4" s="12" t="s">
        <v>51</v>
      </c>
    </row>
    <row r="5" spans="1:71" s="2" customFormat="1" ht="24" customHeight="1">
      <c r="A5" s="4"/>
      <c r="B5" s="132" t="s">
        <v>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23" t="s">
        <v>37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38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35" t="s">
        <v>1</v>
      </c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23" t="s">
        <v>2</v>
      </c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3"/>
    </row>
    <row r="6" spans="1:71" ht="24" customHeight="1">
      <c r="A6" s="4"/>
      <c r="B6" s="150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6" t="s">
        <v>21</v>
      </c>
      <c r="P6" s="157"/>
      <c r="Q6" s="158" t="s">
        <v>39</v>
      </c>
      <c r="R6" s="158"/>
      <c r="S6" s="158"/>
      <c r="T6" s="158"/>
      <c r="U6" s="158"/>
      <c r="V6" s="158"/>
      <c r="W6" s="158"/>
      <c r="X6" s="158"/>
      <c r="Y6" s="158"/>
      <c r="Z6" s="158"/>
      <c r="AA6" s="85" t="s">
        <v>4</v>
      </c>
      <c r="AB6" s="85"/>
      <c r="AC6" s="24" t="s">
        <v>22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6"/>
      <c r="AQ6" s="84" t="s">
        <v>5</v>
      </c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6"/>
      <c r="BE6" s="5" t="s">
        <v>6</v>
      </c>
      <c r="BF6" s="6"/>
      <c r="BG6" s="149" t="s">
        <v>39</v>
      </c>
      <c r="BH6" s="149"/>
      <c r="BI6" s="149"/>
      <c r="BJ6" s="149"/>
      <c r="BK6" s="149"/>
      <c r="BL6" s="149"/>
      <c r="BM6" s="149"/>
      <c r="BN6" s="149"/>
      <c r="BO6" s="149"/>
      <c r="BP6" s="149"/>
      <c r="BQ6" s="85" t="s">
        <v>5</v>
      </c>
      <c r="BR6" s="86"/>
      <c r="BS6" s="3"/>
    </row>
    <row r="7" spans="1:71" ht="24">
      <c r="A7" s="4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32" t="s">
        <v>40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48">
        <v>4260000</v>
      </c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9"/>
      <c r="AQ7" s="148">
        <v>1606000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9"/>
      <c r="BE7" s="27">
        <f>MAX(ROUNDDOWN((Sheet2!D8-BB16)*1.021,-2),0)</f>
        <v>120300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9"/>
      <c r="BS7" s="3"/>
    </row>
    <row r="8" spans="1:71" s="2" customFormat="1" ht="16.899999999999999" customHeight="1">
      <c r="A8" s="4"/>
      <c r="B8" s="109" t="s">
        <v>24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7"/>
      <c r="N8" s="113" t="s">
        <v>25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5"/>
      <c r="Z8" s="122" t="s">
        <v>7</v>
      </c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4"/>
      <c r="AX8" s="125" t="s">
        <v>8</v>
      </c>
      <c r="AY8" s="126"/>
      <c r="AZ8" s="126"/>
      <c r="BA8" s="126"/>
      <c r="BB8" s="127" t="s">
        <v>9</v>
      </c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9"/>
      <c r="BN8" s="139" t="s">
        <v>10</v>
      </c>
      <c r="BO8" s="140"/>
      <c r="BP8" s="140"/>
      <c r="BQ8" s="140"/>
      <c r="BR8" s="141"/>
      <c r="BS8" s="3"/>
    </row>
    <row r="9" spans="1:71" s="2" customFormat="1" ht="17.25">
      <c r="A9" s="4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8"/>
      <c r="N9" s="116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8"/>
      <c r="Z9" s="103" t="s">
        <v>26</v>
      </c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5"/>
      <c r="AX9" s="126"/>
      <c r="AY9" s="126"/>
      <c r="AZ9" s="126"/>
      <c r="BA9" s="126"/>
      <c r="BB9" s="106" t="s">
        <v>27</v>
      </c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8"/>
      <c r="BN9" s="142"/>
      <c r="BO9" s="143"/>
      <c r="BP9" s="143"/>
      <c r="BQ9" s="143"/>
      <c r="BR9" s="144"/>
      <c r="BS9" s="3"/>
    </row>
    <row r="10" spans="1:71" s="2" customFormat="1" ht="17.25">
      <c r="A10" s="4"/>
      <c r="B10" s="9"/>
      <c r="C10" s="10"/>
      <c r="D10" s="10"/>
      <c r="E10" s="10"/>
      <c r="F10" s="10"/>
      <c r="G10" s="10"/>
      <c r="H10" s="10"/>
      <c r="I10" s="10"/>
      <c r="J10" s="47" t="s">
        <v>28</v>
      </c>
      <c r="K10" s="48"/>
      <c r="L10" s="48"/>
      <c r="M10" s="49"/>
      <c r="N10" s="119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59" t="s">
        <v>29</v>
      </c>
      <c r="AA10" s="160"/>
      <c r="AB10" s="160"/>
      <c r="AC10" s="160"/>
      <c r="AD10" s="160"/>
      <c r="AE10" s="160"/>
      <c r="AF10" s="160"/>
      <c r="AG10" s="159" t="s">
        <v>11</v>
      </c>
      <c r="AH10" s="160"/>
      <c r="AI10" s="160"/>
      <c r="AJ10" s="160"/>
      <c r="AK10" s="160"/>
      <c r="AL10" s="160"/>
      <c r="AM10" s="160"/>
      <c r="AN10" s="160"/>
      <c r="AO10" s="160"/>
      <c r="AP10" s="161"/>
      <c r="AQ10" s="160" t="s">
        <v>12</v>
      </c>
      <c r="AR10" s="160"/>
      <c r="AS10" s="160"/>
      <c r="AT10" s="160"/>
      <c r="AU10" s="160"/>
      <c r="AV10" s="160"/>
      <c r="AW10" s="161"/>
      <c r="AX10" s="126"/>
      <c r="AY10" s="126"/>
      <c r="AZ10" s="126"/>
      <c r="BA10" s="126"/>
      <c r="BB10" s="47" t="s">
        <v>30</v>
      </c>
      <c r="BC10" s="48"/>
      <c r="BD10" s="48"/>
      <c r="BE10" s="48"/>
      <c r="BF10" s="48"/>
      <c r="BG10" s="48"/>
      <c r="BH10" s="48"/>
      <c r="BI10" s="49"/>
      <c r="BJ10" s="100" t="s">
        <v>12</v>
      </c>
      <c r="BK10" s="101"/>
      <c r="BL10" s="101"/>
      <c r="BM10" s="102"/>
      <c r="BN10" s="145"/>
      <c r="BO10" s="146"/>
      <c r="BP10" s="146"/>
      <c r="BQ10" s="146"/>
      <c r="BR10" s="147"/>
      <c r="BS10" s="3"/>
    </row>
    <row r="11" spans="1:71" ht="16.899999999999999" customHeight="1">
      <c r="A11" s="4"/>
      <c r="B11" s="35" t="s">
        <v>31</v>
      </c>
      <c r="C11" s="36"/>
      <c r="D11" s="36"/>
      <c r="E11" s="37"/>
      <c r="F11" s="35" t="s">
        <v>13</v>
      </c>
      <c r="G11" s="36"/>
      <c r="H11" s="36"/>
      <c r="I11" s="36"/>
      <c r="J11" s="38"/>
      <c r="K11" s="39"/>
      <c r="L11" s="39"/>
      <c r="M11" s="40"/>
      <c r="N11" s="41" t="s">
        <v>23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1" t="s">
        <v>32</v>
      </c>
      <c r="AA11" s="42"/>
      <c r="AB11" s="42"/>
      <c r="AC11" s="42"/>
      <c r="AD11" s="44" t="s">
        <v>14</v>
      </c>
      <c r="AE11" s="45"/>
      <c r="AF11" s="46"/>
      <c r="AG11" s="42" t="s">
        <v>33</v>
      </c>
      <c r="AH11" s="42"/>
      <c r="AI11" s="42"/>
      <c r="AJ11" s="96" t="s">
        <v>32</v>
      </c>
      <c r="AK11" s="42"/>
      <c r="AL11" s="42"/>
      <c r="AM11" s="43"/>
      <c r="AN11" s="44" t="s">
        <v>14</v>
      </c>
      <c r="AO11" s="45"/>
      <c r="AP11" s="45"/>
      <c r="AQ11" s="41" t="s">
        <v>32</v>
      </c>
      <c r="AR11" s="42"/>
      <c r="AS11" s="42"/>
      <c r="AT11" s="43"/>
      <c r="AU11" s="44" t="s">
        <v>14</v>
      </c>
      <c r="AV11" s="45"/>
      <c r="AW11" s="46"/>
      <c r="AX11" s="97" t="s">
        <v>15</v>
      </c>
      <c r="AY11" s="97"/>
      <c r="AZ11" s="97"/>
      <c r="BA11" s="97"/>
      <c r="BB11" s="130" t="s">
        <v>34</v>
      </c>
      <c r="BC11" s="94"/>
      <c r="BD11" s="94"/>
      <c r="BE11" s="94"/>
      <c r="BF11" s="131" t="s">
        <v>35</v>
      </c>
      <c r="BG11" s="94"/>
      <c r="BH11" s="94"/>
      <c r="BI11" s="95"/>
      <c r="BJ11" s="130" t="s">
        <v>35</v>
      </c>
      <c r="BK11" s="94"/>
      <c r="BL11" s="94"/>
      <c r="BM11" s="95"/>
      <c r="BN11" s="94" t="s">
        <v>35</v>
      </c>
      <c r="BO11" s="94"/>
      <c r="BP11" s="94"/>
      <c r="BQ11" s="94"/>
      <c r="BR11" s="95"/>
      <c r="BS11" s="3"/>
    </row>
    <row r="12" spans="1:71" ht="16.149999999999999" customHeight="1">
      <c r="A12" s="4"/>
      <c r="B12" s="50" t="s">
        <v>42</v>
      </c>
      <c r="C12" s="51"/>
      <c r="D12" s="51"/>
      <c r="E12" s="52"/>
      <c r="F12" s="56" t="s">
        <v>43</v>
      </c>
      <c r="G12" s="56"/>
      <c r="H12" s="56"/>
      <c r="I12" s="56"/>
      <c r="J12" s="58" t="s">
        <v>43</v>
      </c>
      <c r="K12" s="59"/>
      <c r="L12" s="59"/>
      <c r="M12" s="60"/>
      <c r="N12" s="64" t="s">
        <v>41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58" t="s">
        <v>42</v>
      </c>
      <c r="AA12" s="59"/>
      <c r="AB12" s="59"/>
      <c r="AC12" s="59"/>
      <c r="AD12" s="70" t="s">
        <v>42</v>
      </c>
      <c r="AE12" s="71"/>
      <c r="AF12" s="72"/>
      <c r="AG12" s="59" t="s">
        <v>45</v>
      </c>
      <c r="AH12" s="59"/>
      <c r="AI12" s="59"/>
      <c r="AJ12" s="76" t="s">
        <v>42</v>
      </c>
      <c r="AK12" s="59"/>
      <c r="AL12" s="59"/>
      <c r="AM12" s="60"/>
      <c r="AN12" s="71" t="s">
        <v>42</v>
      </c>
      <c r="AO12" s="71"/>
      <c r="AP12" s="71"/>
      <c r="AQ12" s="58" t="s">
        <v>42</v>
      </c>
      <c r="AR12" s="59"/>
      <c r="AS12" s="59"/>
      <c r="AT12" s="60"/>
      <c r="AU12" s="70" t="s">
        <v>42</v>
      </c>
      <c r="AV12" s="71"/>
      <c r="AW12" s="72"/>
      <c r="AX12" s="98" t="s">
        <v>44</v>
      </c>
      <c r="AY12" s="98"/>
      <c r="AZ12" s="98"/>
      <c r="BA12" s="98"/>
      <c r="BB12" s="58" t="s">
        <v>42</v>
      </c>
      <c r="BC12" s="59"/>
      <c r="BD12" s="59"/>
      <c r="BE12" s="59"/>
      <c r="BF12" s="76" t="s">
        <v>42</v>
      </c>
      <c r="BG12" s="59"/>
      <c r="BH12" s="59"/>
      <c r="BI12" s="60"/>
      <c r="BJ12" s="58" t="s">
        <v>42</v>
      </c>
      <c r="BK12" s="59"/>
      <c r="BL12" s="59"/>
      <c r="BM12" s="60"/>
      <c r="BN12" s="59" t="s">
        <v>42</v>
      </c>
      <c r="BO12" s="59"/>
      <c r="BP12" s="59"/>
      <c r="BQ12" s="59"/>
      <c r="BR12" s="60"/>
      <c r="BS12" s="3"/>
    </row>
    <row r="13" spans="1:71" ht="16.899999999999999" customHeight="1">
      <c r="A13" s="4"/>
      <c r="B13" s="53"/>
      <c r="C13" s="54"/>
      <c r="D13" s="54"/>
      <c r="E13" s="55"/>
      <c r="F13" s="57"/>
      <c r="G13" s="57"/>
      <c r="H13" s="57"/>
      <c r="I13" s="57"/>
      <c r="J13" s="61"/>
      <c r="K13" s="62"/>
      <c r="L13" s="62"/>
      <c r="M13" s="63"/>
      <c r="N13" s="67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1"/>
      <c r="AA13" s="62"/>
      <c r="AB13" s="62"/>
      <c r="AC13" s="62"/>
      <c r="AD13" s="73"/>
      <c r="AE13" s="74"/>
      <c r="AF13" s="75"/>
      <c r="AG13" s="62"/>
      <c r="AH13" s="62"/>
      <c r="AI13" s="62"/>
      <c r="AJ13" s="77"/>
      <c r="AK13" s="62"/>
      <c r="AL13" s="62"/>
      <c r="AM13" s="63"/>
      <c r="AN13" s="71"/>
      <c r="AO13" s="71"/>
      <c r="AP13" s="71"/>
      <c r="AQ13" s="61"/>
      <c r="AR13" s="62"/>
      <c r="AS13" s="62"/>
      <c r="AT13" s="63"/>
      <c r="AU13" s="73"/>
      <c r="AV13" s="74"/>
      <c r="AW13" s="75"/>
      <c r="AX13" s="99"/>
      <c r="AY13" s="99"/>
      <c r="AZ13" s="99"/>
      <c r="BA13" s="99"/>
      <c r="BB13" s="61"/>
      <c r="BC13" s="62"/>
      <c r="BD13" s="62"/>
      <c r="BE13" s="62"/>
      <c r="BF13" s="77"/>
      <c r="BG13" s="62"/>
      <c r="BH13" s="62"/>
      <c r="BI13" s="63"/>
      <c r="BJ13" s="61"/>
      <c r="BK13" s="62"/>
      <c r="BL13" s="62"/>
      <c r="BM13" s="63"/>
      <c r="BN13" s="62"/>
      <c r="BO13" s="62"/>
      <c r="BP13" s="62"/>
      <c r="BQ13" s="62"/>
      <c r="BR13" s="63"/>
      <c r="BS13" s="3"/>
    </row>
    <row r="14" spans="1:71" s="2" customFormat="1" ht="17.45" customHeight="1">
      <c r="A14" s="4"/>
      <c r="B14" s="88" t="s">
        <v>16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88" t="s">
        <v>17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  <c r="AK14" s="91" t="s">
        <v>18</v>
      </c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3"/>
      <c r="BB14" s="88" t="s">
        <v>19</v>
      </c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90"/>
      <c r="BS14" s="3"/>
    </row>
    <row r="15" spans="1:71" ht="19.899999999999999" customHeight="1">
      <c r="A15" s="4"/>
      <c r="B15" s="80" t="s">
        <v>36</v>
      </c>
      <c r="C15" s="81"/>
      <c r="D15" s="81"/>
      <c r="E15" s="82">
        <v>276000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 t="s">
        <v>5</v>
      </c>
      <c r="S15" s="83"/>
      <c r="T15" s="84" t="s">
        <v>20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4" t="s">
        <v>20</v>
      </c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83" t="s">
        <v>5</v>
      </c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7"/>
      <c r="BS15" s="3"/>
    </row>
    <row r="16" spans="1:71" ht="24">
      <c r="A16" s="4"/>
      <c r="B16" s="32" t="s">
        <v>41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2" t="s">
        <v>41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2" t="s">
        <v>41</v>
      </c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4"/>
      <c r="BB16" s="78">
        <v>50000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9"/>
      <c r="BS16" s="3"/>
    </row>
    <row r="17" spans="1:71" ht="24">
      <c r="A17" s="4"/>
      <c r="B17" s="17" t="s">
        <v>52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3"/>
    </row>
    <row r="18" spans="1:71" ht="23.25" customHeight="1"/>
    <row r="19" spans="1:71" ht="17.25">
      <c r="B19" s="12" t="s">
        <v>53</v>
      </c>
    </row>
    <row r="20" spans="1:71" s="2" customFormat="1" ht="24" customHeight="1">
      <c r="A20" s="4"/>
      <c r="B20" s="132" t="s">
        <v>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23" t="s">
        <v>37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38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35" t="s">
        <v>1</v>
      </c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23" t="s">
        <v>2</v>
      </c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3"/>
    </row>
    <row r="21" spans="1:71" ht="24" customHeight="1">
      <c r="A21" s="4"/>
      <c r="B21" s="150" t="s">
        <v>3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156" t="s">
        <v>21</v>
      </c>
      <c r="P21" s="157"/>
      <c r="Q21" s="158" t="s">
        <v>39</v>
      </c>
      <c r="R21" s="158"/>
      <c r="S21" s="158"/>
      <c r="T21" s="158"/>
      <c r="U21" s="158"/>
      <c r="V21" s="158"/>
      <c r="W21" s="158"/>
      <c r="X21" s="158"/>
      <c r="Y21" s="158"/>
      <c r="Z21" s="158"/>
      <c r="AA21" s="85" t="s">
        <v>4</v>
      </c>
      <c r="AB21" s="85"/>
      <c r="AC21" s="24" t="s">
        <v>20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  <c r="AQ21" s="84" t="s">
        <v>5</v>
      </c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6"/>
      <c r="BE21" s="18" t="s">
        <v>6</v>
      </c>
      <c r="BF21" s="19"/>
      <c r="BG21" s="149" t="s">
        <v>39</v>
      </c>
      <c r="BH21" s="149"/>
      <c r="BI21" s="149"/>
      <c r="BJ21" s="149"/>
      <c r="BK21" s="149"/>
      <c r="BL21" s="149"/>
      <c r="BM21" s="149"/>
      <c r="BN21" s="149"/>
      <c r="BO21" s="149"/>
      <c r="BP21" s="149"/>
      <c r="BQ21" s="85" t="s">
        <v>5</v>
      </c>
      <c r="BR21" s="86"/>
      <c r="BS21" s="3"/>
    </row>
    <row r="22" spans="1:71" ht="24">
      <c r="A22" s="4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32" t="s">
        <v>40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67">
        <f>AC7</f>
        <v>4260000</v>
      </c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27">
        <f>AQ7-E15</f>
        <v>1330000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>
        <f>MAX(ROUNDDOWN((Sheet2!D23-BB31)*1.021,-2),0)</f>
        <v>148500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3"/>
    </row>
    <row r="23" spans="1:71" s="2" customFormat="1" ht="16.899999999999999" customHeight="1">
      <c r="A23" s="4"/>
      <c r="B23" s="109" t="s">
        <v>24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7"/>
      <c r="N23" s="113" t="s">
        <v>25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122" t="s">
        <v>7</v>
      </c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4"/>
      <c r="AX23" s="125" t="s">
        <v>8</v>
      </c>
      <c r="AY23" s="126"/>
      <c r="AZ23" s="126"/>
      <c r="BA23" s="126"/>
      <c r="BB23" s="127" t="s">
        <v>9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9"/>
      <c r="BN23" s="139" t="s">
        <v>10</v>
      </c>
      <c r="BO23" s="140"/>
      <c r="BP23" s="140"/>
      <c r="BQ23" s="140"/>
      <c r="BR23" s="141"/>
      <c r="BS23" s="3"/>
    </row>
    <row r="24" spans="1:71" s="2" customFormat="1" ht="17.25">
      <c r="A24" s="4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8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103" t="s">
        <v>26</v>
      </c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26"/>
      <c r="AY24" s="126"/>
      <c r="AZ24" s="126"/>
      <c r="BA24" s="126"/>
      <c r="BB24" s="106" t="s">
        <v>27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N24" s="142"/>
      <c r="BO24" s="143"/>
      <c r="BP24" s="143"/>
      <c r="BQ24" s="143"/>
      <c r="BR24" s="144"/>
      <c r="BS24" s="3"/>
    </row>
    <row r="25" spans="1:71" s="2" customFormat="1" ht="17.25">
      <c r="A25" s="4"/>
      <c r="B25" s="20"/>
      <c r="C25" s="21"/>
      <c r="D25" s="21"/>
      <c r="E25" s="21"/>
      <c r="F25" s="21"/>
      <c r="G25" s="21"/>
      <c r="H25" s="21"/>
      <c r="I25" s="21"/>
      <c r="J25" s="47" t="s">
        <v>28</v>
      </c>
      <c r="K25" s="48"/>
      <c r="L25" s="48"/>
      <c r="M25" s="49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159" t="s">
        <v>29</v>
      </c>
      <c r="AA25" s="160"/>
      <c r="AB25" s="160"/>
      <c r="AC25" s="160"/>
      <c r="AD25" s="160"/>
      <c r="AE25" s="160"/>
      <c r="AF25" s="160"/>
      <c r="AG25" s="159" t="s">
        <v>11</v>
      </c>
      <c r="AH25" s="160"/>
      <c r="AI25" s="160"/>
      <c r="AJ25" s="160"/>
      <c r="AK25" s="160"/>
      <c r="AL25" s="160"/>
      <c r="AM25" s="160"/>
      <c r="AN25" s="160"/>
      <c r="AO25" s="160"/>
      <c r="AP25" s="161"/>
      <c r="AQ25" s="160" t="s">
        <v>12</v>
      </c>
      <c r="AR25" s="160"/>
      <c r="AS25" s="160"/>
      <c r="AT25" s="160"/>
      <c r="AU25" s="160"/>
      <c r="AV25" s="160"/>
      <c r="AW25" s="161"/>
      <c r="AX25" s="126"/>
      <c r="AY25" s="126"/>
      <c r="AZ25" s="126"/>
      <c r="BA25" s="126"/>
      <c r="BB25" s="47" t="s">
        <v>30</v>
      </c>
      <c r="BC25" s="48"/>
      <c r="BD25" s="48"/>
      <c r="BE25" s="48"/>
      <c r="BF25" s="48"/>
      <c r="BG25" s="48"/>
      <c r="BH25" s="48"/>
      <c r="BI25" s="49"/>
      <c r="BJ25" s="100" t="s">
        <v>12</v>
      </c>
      <c r="BK25" s="101"/>
      <c r="BL25" s="101"/>
      <c r="BM25" s="102"/>
      <c r="BN25" s="145"/>
      <c r="BO25" s="146"/>
      <c r="BP25" s="146"/>
      <c r="BQ25" s="146"/>
      <c r="BR25" s="147"/>
      <c r="BS25" s="3"/>
    </row>
    <row r="26" spans="1:71" ht="16.899999999999999" customHeight="1">
      <c r="A26" s="4"/>
      <c r="B26" s="35" t="s">
        <v>31</v>
      </c>
      <c r="C26" s="36"/>
      <c r="D26" s="36"/>
      <c r="E26" s="37"/>
      <c r="F26" s="35" t="s">
        <v>13</v>
      </c>
      <c r="G26" s="36"/>
      <c r="H26" s="36"/>
      <c r="I26" s="36"/>
      <c r="J26" s="38"/>
      <c r="K26" s="39"/>
      <c r="L26" s="39"/>
      <c r="M26" s="40"/>
      <c r="N26" s="41" t="s">
        <v>20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3"/>
      <c r="Z26" s="41" t="s">
        <v>32</v>
      </c>
      <c r="AA26" s="42"/>
      <c r="AB26" s="42"/>
      <c r="AC26" s="42"/>
      <c r="AD26" s="44" t="s">
        <v>14</v>
      </c>
      <c r="AE26" s="45"/>
      <c r="AF26" s="46"/>
      <c r="AG26" s="42" t="s">
        <v>33</v>
      </c>
      <c r="AH26" s="42"/>
      <c r="AI26" s="42"/>
      <c r="AJ26" s="96" t="s">
        <v>32</v>
      </c>
      <c r="AK26" s="42"/>
      <c r="AL26" s="42"/>
      <c r="AM26" s="43"/>
      <c r="AN26" s="44" t="s">
        <v>14</v>
      </c>
      <c r="AO26" s="45"/>
      <c r="AP26" s="45"/>
      <c r="AQ26" s="41" t="s">
        <v>32</v>
      </c>
      <c r="AR26" s="42"/>
      <c r="AS26" s="42"/>
      <c r="AT26" s="43"/>
      <c r="AU26" s="44" t="s">
        <v>14</v>
      </c>
      <c r="AV26" s="45"/>
      <c r="AW26" s="46"/>
      <c r="AX26" s="97" t="s">
        <v>15</v>
      </c>
      <c r="AY26" s="97"/>
      <c r="AZ26" s="97"/>
      <c r="BA26" s="97"/>
      <c r="BB26" s="130" t="s">
        <v>33</v>
      </c>
      <c r="BC26" s="94"/>
      <c r="BD26" s="94"/>
      <c r="BE26" s="94"/>
      <c r="BF26" s="131" t="s">
        <v>32</v>
      </c>
      <c r="BG26" s="94"/>
      <c r="BH26" s="94"/>
      <c r="BI26" s="95"/>
      <c r="BJ26" s="130" t="s">
        <v>32</v>
      </c>
      <c r="BK26" s="94"/>
      <c r="BL26" s="94"/>
      <c r="BM26" s="95"/>
      <c r="BN26" s="94" t="s">
        <v>32</v>
      </c>
      <c r="BO26" s="94"/>
      <c r="BP26" s="94"/>
      <c r="BQ26" s="94"/>
      <c r="BR26" s="95"/>
      <c r="BS26" s="3"/>
    </row>
    <row r="27" spans="1:71" ht="16.149999999999999" customHeight="1">
      <c r="A27" s="4"/>
      <c r="B27" s="50" t="s">
        <v>42</v>
      </c>
      <c r="C27" s="51"/>
      <c r="D27" s="51"/>
      <c r="E27" s="52"/>
      <c r="F27" s="56" t="s">
        <v>42</v>
      </c>
      <c r="G27" s="56"/>
      <c r="H27" s="56"/>
      <c r="I27" s="56"/>
      <c r="J27" s="58" t="s">
        <v>42</v>
      </c>
      <c r="K27" s="59"/>
      <c r="L27" s="59"/>
      <c r="M27" s="60"/>
      <c r="N27" s="64" t="s">
        <v>40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58" t="s">
        <v>42</v>
      </c>
      <c r="AA27" s="59"/>
      <c r="AB27" s="59"/>
      <c r="AC27" s="59"/>
      <c r="AD27" s="70" t="s">
        <v>42</v>
      </c>
      <c r="AE27" s="71"/>
      <c r="AF27" s="72"/>
      <c r="AG27" s="59" t="s">
        <v>42</v>
      </c>
      <c r="AH27" s="59"/>
      <c r="AI27" s="59"/>
      <c r="AJ27" s="76" t="s">
        <v>42</v>
      </c>
      <c r="AK27" s="59"/>
      <c r="AL27" s="59"/>
      <c r="AM27" s="60"/>
      <c r="AN27" s="71" t="s">
        <v>42</v>
      </c>
      <c r="AO27" s="71"/>
      <c r="AP27" s="71"/>
      <c r="AQ27" s="58" t="s">
        <v>42</v>
      </c>
      <c r="AR27" s="59"/>
      <c r="AS27" s="59"/>
      <c r="AT27" s="60"/>
      <c r="AU27" s="70" t="s">
        <v>42</v>
      </c>
      <c r="AV27" s="71"/>
      <c r="AW27" s="72"/>
      <c r="AX27" s="98" t="s">
        <v>42</v>
      </c>
      <c r="AY27" s="98"/>
      <c r="AZ27" s="98"/>
      <c r="BA27" s="98"/>
      <c r="BB27" s="58" t="s">
        <v>42</v>
      </c>
      <c r="BC27" s="59"/>
      <c r="BD27" s="59"/>
      <c r="BE27" s="59"/>
      <c r="BF27" s="76" t="s">
        <v>42</v>
      </c>
      <c r="BG27" s="59"/>
      <c r="BH27" s="59"/>
      <c r="BI27" s="60"/>
      <c r="BJ27" s="58" t="s">
        <v>42</v>
      </c>
      <c r="BK27" s="59"/>
      <c r="BL27" s="59"/>
      <c r="BM27" s="60"/>
      <c r="BN27" s="59" t="s">
        <v>42</v>
      </c>
      <c r="BO27" s="59"/>
      <c r="BP27" s="59"/>
      <c r="BQ27" s="59"/>
      <c r="BR27" s="60"/>
      <c r="BS27" s="3"/>
    </row>
    <row r="28" spans="1:71" ht="16.899999999999999" customHeight="1">
      <c r="A28" s="4"/>
      <c r="B28" s="53"/>
      <c r="C28" s="54"/>
      <c r="D28" s="54"/>
      <c r="E28" s="55"/>
      <c r="F28" s="57"/>
      <c r="G28" s="57"/>
      <c r="H28" s="57"/>
      <c r="I28" s="57"/>
      <c r="J28" s="61"/>
      <c r="K28" s="62"/>
      <c r="L28" s="62"/>
      <c r="M28" s="63"/>
      <c r="N28" s="6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9"/>
      <c r="Z28" s="61"/>
      <c r="AA28" s="62"/>
      <c r="AB28" s="62"/>
      <c r="AC28" s="62"/>
      <c r="AD28" s="73"/>
      <c r="AE28" s="74"/>
      <c r="AF28" s="75"/>
      <c r="AG28" s="62"/>
      <c r="AH28" s="62"/>
      <c r="AI28" s="62"/>
      <c r="AJ28" s="77"/>
      <c r="AK28" s="62"/>
      <c r="AL28" s="62"/>
      <c r="AM28" s="63"/>
      <c r="AN28" s="71"/>
      <c r="AO28" s="71"/>
      <c r="AP28" s="71"/>
      <c r="AQ28" s="61"/>
      <c r="AR28" s="62"/>
      <c r="AS28" s="62"/>
      <c r="AT28" s="63"/>
      <c r="AU28" s="73"/>
      <c r="AV28" s="74"/>
      <c r="AW28" s="75"/>
      <c r="AX28" s="99"/>
      <c r="AY28" s="99"/>
      <c r="AZ28" s="99"/>
      <c r="BA28" s="99"/>
      <c r="BB28" s="61"/>
      <c r="BC28" s="62"/>
      <c r="BD28" s="62"/>
      <c r="BE28" s="62"/>
      <c r="BF28" s="77"/>
      <c r="BG28" s="62"/>
      <c r="BH28" s="62"/>
      <c r="BI28" s="63"/>
      <c r="BJ28" s="61"/>
      <c r="BK28" s="62"/>
      <c r="BL28" s="62"/>
      <c r="BM28" s="63"/>
      <c r="BN28" s="62"/>
      <c r="BO28" s="62"/>
      <c r="BP28" s="62"/>
      <c r="BQ28" s="62"/>
      <c r="BR28" s="63"/>
      <c r="BS28" s="3"/>
    </row>
    <row r="29" spans="1:71" s="2" customFormat="1" ht="17.45" customHeight="1">
      <c r="A29" s="4"/>
      <c r="B29" s="88" t="s">
        <v>16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  <c r="T29" s="88" t="s">
        <v>17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0"/>
      <c r="AK29" s="91" t="s">
        <v>18</v>
      </c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3"/>
      <c r="BB29" s="88" t="s">
        <v>19</v>
      </c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90"/>
      <c r="BS29" s="3"/>
    </row>
    <row r="30" spans="1:71" ht="19.899999999999999" customHeight="1">
      <c r="A30" s="4"/>
      <c r="B30" s="80" t="s">
        <v>33</v>
      </c>
      <c r="C30" s="81"/>
      <c r="D30" s="81"/>
      <c r="E30" s="162">
        <v>0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83" t="s">
        <v>5</v>
      </c>
      <c r="S30" s="83"/>
      <c r="T30" s="84" t="s">
        <v>20</v>
      </c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4" t="s">
        <v>20</v>
      </c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6"/>
      <c r="BB30" s="83" t="s">
        <v>5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7"/>
      <c r="BS30" s="3"/>
    </row>
    <row r="31" spans="1:71" ht="24">
      <c r="A31" s="4"/>
      <c r="B31" s="32" t="s">
        <v>40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2" t="s">
        <v>40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2" t="s">
        <v>40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4"/>
      <c r="BB31" s="68">
        <f>BB16</f>
        <v>50000</v>
      </c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9"/>
      <c r="BS31" s="3"/>
    </row>
    <row r="32" spans="1:71" ht="24">
      <c r="A32" s="4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3"/>
    </row>
    <row r="33" spans="1:71" ht="17.25">
      <c r="B33" s="12" t="s">
        <v>54</v>
      </c>
    </row>
    <row r="34" spans="1:71" ht="17.25" customHeight="1">
      <c r="B34" s="23" t="s">
        <v>48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 t="s">
        <v>49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 t="s">
        <v>50</v>
      </c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71" ht="23.25" customHeight="1">
      <c r="B35" s="24" t="s">
        <v>22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4" t="s">
        <v>22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4" t="s">
        <v>22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6"/>
    </row>
    <row r="36" spans="1:71" ht="24">
      <c r="B36" s="27">
        <f>BE22-BE7</f>
        <v>28200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7">
        <f>E15*10%</f>
        <v>27600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136">
        <f>B36+P36</f>
        <v>55800</v>
      </c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</row>
    <row r="37" spans="1:71" ht="24">
      <c r="A37" s="4"/>
      <c r="B37" s="17" t="s">
        <v>55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3"/>
    </row>
  </sheetData>
  <mergeCells count="165">
    <mergeCell ref="B31:S31"/>
    <mergeCell ref="T31:AJ31"/>
    <mergeCell ref="AK31:BA31"/>
    <mergeCell ref="BB31:BR31"/>
    <mergeCell ref="B29:S29"/>
    <mergeCell ref="T29:AJ29"/>
    <mergeCell ref="AK29:BA29"/>
    <mergeCell ref="BB29:BR29"/>
    <mergeCell ref="B30:D30"/>
    <mergeCell ref="E30:Q30"/>
    <mergeCell ref="R30:S30"/>
    <mergeCell ref="T30:AJ30"/>
    <mergeCell ref="AK30:BA30"/>
    <mergeCell ref="BB30:BR30"/>
    <mergeCell ref="AX26:BA26"/>
    <mergeCell ref="BB26:BE26"/>
    <mergeCell ref="BF26:BI26"/>
    <mergeCell ref="BJ26:BM26"/>
    <mergeCell ref="BN26:BR26"/>
    <mergeCell ref="B27:E28"/>
    <mergeCell ref="F27:I28"/>
    <mergeCell ref="J27:M28"/>
    <mergeCell ref="N27:Y28"/>
    <mergeCell ref="Z27:AC28"/>
    <mergeCell ref="AD27:AF28"/>
    <mergeCell ref="AG27:AI28"/>
    <mergeCell ref="AJ27:AM28"/>
    <mergeCell ref="AN27:AP28"/>
    <mergeCell ref="AQ27:AT28"/>
    <mergeCell ref="AU27:AW28"/>
    <mergeCell ref="AX27:BA28"/>
    <mergeCell ref="BB27:BE28"/>
    <mergeCell ref="BF27:BI28"/>
    <mergeCell ref="BJ27:BM28"/>
    <mergeCell ref="BN27:BR28"/>
    <mergeCell ref="B26:E26"/>
    <mergeCell ref="F26:I26"/>
    <mergeCell ref="J26:M26"/>
    <mergeCell ref="N26:Y26"/>
    <mergeCell ref="Z26:AC26"/>
    <mergeCell ref="AD26:AF26"/>
    <mergeCell ref="AG26:AI26"/>
    <mergeCell ref="AJ26:AM26"/>
    <mergeCell ref="AN26:AP26"/>
    <mergeCell ref="B23:L24"/>
    <mergeCell ref="N23:Y25"/>
    <mergeCell ref="Z23:AW23"/>
    <mergeCell ref="AQ26:AT26"/>
    <mergeCell ref="AU26:AW26"/>
    <mergeCell ref="AX23:BA25"/>
    <mergeCell ref="BB23:BM23"/>
    <mergeCell ref="BN23:BR25"/>
    <mergeCell ref="Z24:AW24"/>
    <mergeCell ref="BB24:BM24"/>
    <mergeCell ref="J25:M25"/>
    <mergeCell ref="Z25:AF25"/>
    <mergeCell ref="AG25:AP25"/>
    <mergeCell ref="AQ25:AW25"/>
    <mergeCell ref="BB25:BI25"/>
    <mergeCell ref="BJ25:BM25"/>
    <mergeCell ref="B20:N20"/>
    <mergeCell ref="O20:AB20"/>
    <mergeCell ref="AC20:AP20"/>
    <mergeCell ref="AQ20:BD20"/>
    <mergeCell ref="BE20:BR20"/>
    <mergeCell ref="B21:N22"/>
    <mergeCell ref="O21:P21"/>
    <mergeCell ref="Q21:Z21"/>
    <mergeCell ref="AA21:AB21"/>
    <mergeCell ref="AC21:AP21"/>
    <mergeCell ref="AQ21:BD21"/>
    <mergeCell ref="BG21:BP21"/>
    <mergeCell ref="BQ21:BR21"/>
    <mergeCell ref="O22:AB22"/>
    <mergeCell ref="AC22:AP22"/>
    <mergeCell ref="AQ22:BD22"/>
    <mergeCell ref="BE22:BR22"/>
    <mergeCell ref="B5:N5"/>
    <mergeCell ref="O5:AB5"/>
    <mergeCell ref="AC5:AP5"/>
    <mergeCell ref="AQ5:BD5"/>
    <mergeCell ref="BE5:BR5"/>
    <mergeCell ref="AD35:AQ35"/>
    <mergeCell ref="AD36:AQ36"/>
    <mergeCell ref="BN8:BR10"/>
    <mergeCell ref="O7:AB7"/>
    <mergeCell ref="AC7:AP7"/>
    <mergeCell ref="AQ7:BD7"/>
    <mergeCell ref="BE7:BR7"/>
    <mergeCell ref="BG6:BP6"/>
    <mergeCell ref="BQ6:BR6"/>
    <mergeCell ref="B6:N7"/>
    <mergeCell ref="O6:P6"/>
    <mergeCell ref="Q6:Z6"/>
    <mergeCell ref="AA6:AB6"/>
    <mergeCell ref="AC6:AP6"/>
    <mergeCell ref="AQ6:BD6"/>
    <mergeCell ref="Z10:AF10"/>
    <mergeCell ref="AG10:AP10"/>
    <mergeCell ref="AQ10:AW10"/>
    <mergeCell ref="BB10:BI10"/>
    <mergeCell ref="BJ10:BM10"/>
    <mergeCell ref="Z9:AW9"/>
    <mergeCell ref="BB9:BM9"/>
    <mergeCell ref="B8:L9"/>
    <mergeCell ref="N8:Y10"/>
    <mergeCell ref="Z8:AW8"/>
    <mergeCell ref="AX8:BA10"/>
    <mergeCell ref="BB8:BM8"/>
    <mergeCell ref="BB11:BE11"/>
    <mergeCell ref="BF11:BI11"/>
    <mergeCell ref="BJ11:BM11"/>
    <mergeCell ref="BN11:BR11"/>
    <mergeCell ref="AG11:AI11"/>
    <mergeCell ref="AJ11:AM11"/>
    <mergeCell ref="AN11:AP11"/>
    <mergeCell ref="AQ11:AT11"/>
    <mergeCell ref="AU11:AW11"/>
    <mergeCell ref="AX11:BA11"/>
    <mergeCell ref="BJ12:BM13"/>
    <mergeCell ref="BN12:BR13"/>
    <mergeCell ref="AN12:AP13"/>
    <mergeCell ref="AQ12:AT13"/>
    <mergeCell ref="AU12:AW13"/>
    <mergeCell ref="AX12:BA13"/>
    <mergeCell ref="BB12:BE13"/>
    <mergeCell ref="BF12:BI13"/>
    <mergeCell ref="AD12:AF13"/>
    <mergeCell ref="AG12:AI13"/>
    <mergeCell ref="AJ12:AM13"/>
    <mergeCell ref="BB16:BR16"/>
    <mergeCell ref="B15:D15"/>
    <mergeCell ref="E15:Q15"/>
    <mergeCell ref="R15:S15"/>
    <mergeCell ref="T15:AJ15"/>
    <mergeCell ref="AK15:BA15"/>
    <mergeCell ref="BB15:BR15"/>
    <mergeCell ref="B14:S14"/>
    <mergeCell ref="T14:AJ14"/>
    <mergeCell ref="AK14:BA14"/>
    <mergeCell ref="BB14:BR14"/>
    <mergeCell ref="AD34:AQ34"/>
    <mergeCell ref="B34:O34"/>
    <mergeCell ref="B35:O35"/>
    <mergeCell ref="B36:O36"/>
    <mergeCell ref="P34:AC34"/>
    <mergeCell ref="P35:AC35"/>
    <mergeCell ref="P36:AC36"/>
    <mergeCell ref="B2:N2"/>
    <mergeCell ref="Q2:AC2"/>
    <mergeCell ref="B16:S16"/>
    <mergeCell ref="T16:AJ16"/>
    <mergeCell ref="AK16:BA16"/>
    <mergeCell ref="B11:E11"/>
    <mergeCell ref="F11:I11"/>
    <mergeCell ref="J11:M11"/>
    <mergeCell ref="N11:Y11"/>
    <mergeCell ref="Z11:AC11"/>
    <mergeCell ref="AD11:AF11"/>
    <mergeCell ref="J10:M10"/>
    <mergeCell ref="B12:E13"/>
    <mergeCell ref="F12:I13"/>
    <mergeCell ref="J12:M13"/>
    <mergeCell ref="N12:Y13"/>
    <mergeCell ref="Z12:AC13"/>
  </mergeCells>
  <phoneticPr fontId="2"/>
  <pageMargins left="0.7" right="0.7" top="0.75" bottom="0.75" header="0.3" footer="0.3"/>
  <pageSetup paperSize="9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/>
  </sheetViews>
  <sheetFormatPr defaultRowHeight="18.75"/>
  <cols>
    <col min="1" max="1" width="10.5" style="11" bestFit="1" customWidth="1"/>
    <col min="2" max="2" width="9.5" style="13" bestFit="1" customWidth="1"/>
    <col min="3" max="4" width="10.5" bestFit="1" customWidth="1"/>
  </cols>
  <sheetData>
    <row r="1" spans="1:4">
      <c r="A1" s="11">
        <v>0</v>
      </c>
      <c r="B1" s="13">
        <v>0.05</v>
      </c>
      <c r="C1" s="14">
        <f>MIN(A2,$C$8)</f>
        <v>1950000</v>
      </c>
      <c r="D1" s="11">
        <f>B1*C1</f>
        <v>97500</v>
      </c>
    </row>
    <row r="2" spans="1:4">
      <c r="A2" s="11">
        <v>1950000</v>
      </c>
      <c r="B2" s="13">
        <v>0.1</v>
      </c>
      <c r="C2" s="14">
        <f>MAX(MIN((A3-A2),($C$8-A2)),0)</f>
        <v>704000</v>
      </c>
      <c r="D2" s="11">
        <f t="shared" ref="D2:D7" si="0">B2*C2</f>
        <v>70400</v>
      </c>
    </row>
    <row r="3" spans="1:4">
      <c r="A3" s="11">
        <v>3300000</v>
      </c>
      <c r="B3" s="13">
        <v>0.2</v>
      </c>
      <c r="C3" s="14">
        <f t="shared" ref="C3:C6" si="1">MAX(MIN((A4-A3),($C$8-A3)),0)</f>
        <v>0</v>
      </c>
      <c r="D3" s="11">
        <f t="shared" si="0"/>
        <v>0</v>
      </c>
    </row>
    <row r="4" spans="1:4">
      <c r="A4" s="11">
        <v>6950000</v>
      </c>
      <c r="B4" s="13">
        <v>0.23</v>
      </c>
      <c r="C4" s="14">
        <f t="shared" si="1"/>
        <v>0</v>
      </c>
      <c r="D4" s="11">
        <f t="shared" si="0"/>
        <v>0</v>
      </c>
    </row>
    <row r="5" spans="1:4">
      <c r="A5" s="11">
        <v>9000000</v>
      </c>
      <c r="B5" s="13">
        <v>0.33</v>
      </c>
      <c r="C5" s="14">
        <f t="shared" si="1"/>
        <v>0</v>
      </c>
      <c r="D5" s="11">
        <f t="shared" si="0"/>
        <v>0</v>
      </c>
    </row>
    <row r="6" spans="1:4">
      <c r="A6" s="11">
        <v>18000000</v>
      </c>
      <c r="B6" s="13">
        <v>0.4</v>
      </c>
      <c r="C6" s="14">
        <f t="shared" si="1"/>
        <v>0</v>
      </c>
      <c r="D6" s="11">
        <f t="shared" si="0"/>
        <v>0</v>
      </c>
    </row>
    <row r="7" spans="1:4">
      <c r="A7" s="11">
        <v>40000000</v>
      </c>
      <c r="B7" s="13">
        <v>0.45</v>
      </c>
      <c r="C7" s="14">
        <f>MAX($C$8-A7,0)</f>
        <v>0</v>
      </c>
      <c r="D7" s="11">
        <f t="shared" si="0"/>
        <v>0</v>
      </c>
    </row>
    <row r="8" spans="1:4">
      <c r="C8" s="14">
        <f>ROUNDDOWN(Sheet1!AC7-Sheet1!AQ7,-3)</f>
        <v>2654000</v>
      </c>
      <c r="D8" s="14">
        <f>SUM(D1:D7)</f>
        <v>167900</v>
      </c>
    </row>
    <row r="16" spans="1:4">
      <c r="A16" s="11">
        <v>0</v>
      </c>
      <c r="B16" s="13">
        <v>0.05</v>
      </c>
      <c r="C16" s="14">
        <f>MIN(A17,$C$23)</f>
        <v>1950000</v>
      </c>
      <c r="D16" s="11">
        <f>B16*C16</f>
        <v>97500</v>
      </c>
    </row>
    <row r="17" spans="1:4">
      <c r="A17" s="11">
        <v>1950000</v>
      </c>
      <c r="B17" s="13">
        <v>0.1</v>
      </c>
      <c r="C17" s="14">
        <f>MAX(MIN((A18-A17),($C$23-A17)),0)</f>
        <v>980000</v>
      </c>
      <c r="D17" s="11">
        <f t="shared" ref="D17:D22" si="2">B17*C17</f>
        <v>98000</v>
      </c>
    </row>
    <row r="18" spans="1:4">
      <c r="A18" s="11">
        <v>3300000</v>
      </c>
      <c r="B18" s="13">
        <v>0.2</v>
      </c>
      <c r="C18" s="14">
        <f t="shared" ref="C18:C21" si="3">MAX(MIN((A19-A18),($C$23-A18)),0)</f>
        <v>0</v>
      </c>
      <c r="D18" s="11">
        <f t="shared" si="2"/>
        <v>0</v>
      </c>
    </row>
    <row r="19" spans="1:4">
      <c r="A19" s="11">
        <v>6950000</v>
      </c>
      <c r="B19" s="13">
        <v>0.23</v>
      </c>
      <c r="C19" s="14">
        <f t="shared" si="3"/>
        <v>0</v>
      </c>
      <c r="D19" s="11">
        <f t="shared" si="2"/>
        <v>0</v>
      </c>
    </row>
    <row r="20" spans="1:4">
      <c r="A20" s="11">
        <v>9000000</v>
      </c>
      <c r="B20" s="13">
        <v>0.33</v>
      </c>
      <c r="C20" s="14">
        <f t="shared" si="3"/>
        <v>0</v>
      </c>
      <c r="D20" s="11">
        <f t="shared" si="2"/>
        <v>0</v>
      </c>
    </row>
    <row r="21" spans="1:4">
      <c r="A21" s="11">
        <v>18000000</v>
      </c>
      <c r="B21" s="13">
        <v>0.4</v>
      </c>
      <c r="C21" s="14">
        <f t="shared" si="3"/>
        <v>0</v>
      </c>
      <c r="D21" s="11">
        <f t="shared" si="2"/>
        <v>0</v>
      </c>
    </row>
    <row r="22" spans="1:4">
      <c r="A22" s="11">
        <v>40000000</v>
      </c>
      <c r="B22" s="13">
        <v>0.45</v>
      </c>
      <c r="C22" s="14">
        <f>MAX($C$23-A22,0)</f>
        <v>0</v>
      </c>
      <c r="D22" s="11">
        <f t="shared" si="2"/>
        <v>0</v>
      </c>
    </row>
    <row r="23" spans="1:4">
      <c r="C23" s="14">
        <f>ROUNDDOWN(Sheet1!AC22-Sheet1!AQ22,-3)</f>
        <v>2930000</v>
      </c>
      <c r="D23" s="14">
        <f>SUM(D16:D22)</f>
        <v>195500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向井洋平</dc:creator>
  <cp:lastModifiedBy>向井洋平</cp:lastModifiedBy>
  <cp:lastPrinted>2016-12-29T07:05:25Z</cp:lastPrinted>
  <dcterms:created xsi:type="dcterms:W3CDTF">2016-12-28T23:35:16Z</dcterms:created>
  <dcterms:modified xsi:type="dcterms:W3CDTF">2017-12-22T21:43:52Z</dcterms:modified>
</cp:coreProperties>
</file>